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<sst xmlns="http://schemas.openxmlformats.org/spreadsheetml/2006/main" count="37" uniqueCount="35">
  <si>
    <t xml:space="preserve">     葛岭镇2022年中央财政天然林停伐管护补助资金安排表</t>
  </si>
  <si>
    <t>单位：亩、元</t>
  </si>
  <si>
    <t>乡镇</t>
  </si>
  <si>
    <t>2022年补助面积</t>
  </si>
  <si>
    <t>天然商品林补助资金</t>
  </si>
  <si>
    <t>备注</t>
  </si>
  <si>
    <t>合计</t>
  </si>
  <si>
    <t>扣除国有林后
面积</t>
  </si>
  <si>
    <t>国有林面积</t>
  </si>
  <si>
    <t>本次合计
下达</t>
  </si>
  <si>
    <t>林权所有者
补偿资金</t>
  </si>
  <si>
    <t>护林员工资</t>
  </si>
  <si>
    <t>村集体监管费</t>
  </si>
  <si>
    <t>2022年国有林林地
所有者补偿金额</t>
  </si>
  <si>
    <t>乡镇公共
管护费</t>
  </si>
  <si>
    <t>乔木林等</t>
  </si>
  <si>
    <t>竹林地</t>
  </si>
  <si>
    <t>表中村集体监管费安排建议数已是上限，不得突破。各村具体分配林权所有者补助和村集体监管费时，按照一个不高于、一个不低于的比例要求，如村集体监管费低于安排数的，应将余额用于林权所有者补助一并发放给村民。</t>
  </si>
  <si>
    <t>葛岭镇</t>
  </si>
  <si>
    <t>蕉坑</t>
  </si>
  <si>
    <t>小洲</t>
  </si>
  <si>
    <t>蒲边</t>
  </si>
  <si>
    <t>台口</t>
  </si>
  <si>
    <t>溪洋</t>
  </si>
  <si>
    <t>万石</t>
  </si>
  <si>
    <t>东星</t>
  </si>
  <si>
    <t>九老</t>
  </si>
  <si>
    <t>葛岭</t>
  </si>
  <si>
    <t>溪西</t>
  </si>
  <si>
    <t>赤壁</t>
  </si>
  <si>
    <t>龙村</t>
  </si>
  <si>
    <t>立洋</t>
  </si>
  <si>
    <t>黄埔</t>
  </si>
  <si>
    <t>溪南</t>
  </si>
  <si>
    <t>巫洋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</si>
</sst>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theme="4" tint="0.399945066682943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8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42" fontId="2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0" fillId="14" borderId="0">
      <alignment vertical="center"/>
    </xf>
    <xf numFmtId="0" fontId="11" fillId="15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0" fillId="17" borderId="0">
      <alignment vertical="center"/>
    </xf>
    <xf numFmtId="0" fontId="26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>
      <alignment vertical="center"/>
    </xf>
    <xf numFmtId="0" fontId="2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3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9" fillId="6" borderId="12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2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0" fillId="20" borderId="0">
      <alignment vertical="center"/>
    </xf>
    <xf numFmtId="0" fontId="0" fillId="37" borderId="0">
      <alignment vertical="center"/>
    </xf>
    <xf numFmtId="0" fontId="11" fillId="38" borderId="0" applyNumberFormat="0" applyBorder="0" applyAlignment="0" applyProtection="0">
      <alignment vertical="center"/>
    </xf>
    <xf numFmtId="0" fontId="0" fillId="39" borderId="0">
      <alignment vertical="center"/>
    </xf>
    <xf numFmtId="0" fontId="0" fillId="40" borderId="0">
      <alignment vertical="center"/>
    </xf>
    <xf numFmtId="0" fontId="0" fillId="41" borderId="0">
      <alignment vertical="center"/>
    </xf>
    <xf numFmtId="0" fontId="0" fillId="42" borderId="0">
      <alignment vertical="center"/>
    </xf>
    <xf numFmtId="0" fontId="0" fillId="43" borderId="0">
      <alignment vertical="center"/>
    </xf>
    <xf numFmtId="0" fontId="0" fillId="44" borderId="0">
      <alignment vertical="center"/>
    </xf>
    <xf numFmtId="0" fontId="31" fillId="45" borderId="0">
      <alignment vertical="center"/>
    </xf>
    <xf numFmtId="0" fontId="31" fillId="46" borderId="0">
      <alignment vertical="center"/>
    </xf>
    <xf numFmtId="0" fontId="31" fillId="47" borderId="0">
      <alignment vertical="center"/>
    </xf>
    <xf numFmtId="0" fontId="31" fillId="48" borderId="0">
      <alignment vertical="center"/>
    </xf>
    <xf numFmtId="0" fontId="31" fillId="49" borderId="0">
      <alignment vertical="center"/>
    </xf>
    <xf numFmtId="0" fontId="31" fillId="50" borderId="0">
      <alignment vertical="center"/>
    </xf>
    <xf numFmtId="0" fontId="32" fillId="0" borderId="0">
      <alignment vertical="center"/>
    </xf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" fillId="0" borderId="0">
      <alignment vertical="center"/>
    </xf>
    <xf numFmtId="9" fontId="24" fillId="0" borderId="0" applyFont="0" applyFill="0" applyBorder="0" applyAlignment="0" applyProtection="0"/>
    <xf numFmtId="9" fontId="20" fillId="0" borderId="0">
      <alignment vertical="center"/>
    </xf>
    <xf numFmtId="0" fontId="18" fillId="0" borderId="16">
      <alignment vertical="center"/>
    </xf>
    <xf numFmtId="0" fontId="19" fillId="0" borderId="17">
      <alignment vertical="center"/>
    </xf>
    <xf numFmtId="0" fontId="14" fillId="0" borderId="18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34" fillId="7" borderId="0">
      <alignment vertical="center"/>
    </xf>
    <xf numFmtId="0" fontId="20" fillId="0" borderId="0">
      <alignment vertical="center"/>
    </xf>
    <xf numFmtId="0" fontId="35" fillId="18" borderId="0">
      <alignment vertical="center"/>
    </xf>
    <xf numFmtId="0" fontId="36" fillId="0" borderId="15">
      <alignment vertical="center"/>
    </xf>
    <xf numFmtId="44" fontId="20" fillId="0" borderId="0">
      <alignment vertical="center"/>
    </xf>
    <xf numFmtId="0" fontId="37" fillId="13" borderId="13">
      <alignment vertical="center"/>
    </xf>
    <xf numFmtId="0" fontId="38" fillId="0" borderId="0">
      <alignment vertical="center"/>
    </xf>
    <xf numFmtId="0" fontId="39" fillId="0" borderId="14">
      <alignment vertical="center"/>
    </xf>
    <xf numFmtId="43" fontId="20" fillId="0" borderId="0">
      <alignment vertical="center"/>
    </xf>
    <xf numFmtId="0" fontId="31" fillId="22" borderId="0">
      <alignment vertical="center"/>
    </xf>
    <xf numFmtId="0" fontId="31" fillId="15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1" fillId="32" borderId="0">
      <alignment vertical="center"/>
    </xf>
    <xf numFmtId="0" fontId="31" fillId="35" borderId="0">
      <alignment vertical="center"/>
    </xf>
    <xf numFmtId="0" fontId="40" fillId="4" borderId="8">
      <alignment vertical="center"/>
    </xf>
    <xf numFmtId="0" fontId="20" fillId="9" borderId="9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强调文字颜色 2" xfId="31" builtinId="33"/>
    <cellStyle name="Currency [0]" xfId="32"/>
    <cellStyle name="20% - 强调文字颜色 6" xfId="33" builtinId="50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解释性文本 2" xfId="73"/>
    <cellStyle name="Comma" xfId="74"/>
    <cellStyle name="Comma [0]" xfId="75"/>
    <cellStyle name="Currency" xfId="76"/>
    <cellStyle name="Normal" xfId="77"/>
    <cellStyle name="Percent" xfId="78"/>
    <cellStyle name="百分比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常规 2" xfId="86"/>
    <cellStyle name="好 2" xfId="87"/>
    <cellStyle name="汇总 2" xfId="88"/>
    <cellStyle name="货币 2" xfId="89"/>
    <cellStyle name="检查单元格 2" xfId="90"/>
    <cellStyle name="警告文本 2" xfId="91"/>
    <cellStyle name="链接单元格 2" xfId="92"/>
    <cellStyle name="千位分隔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8" workbookViewId="0">
      <selection activeCell="F14" sqref="F14"/>
    </sheetView>
  </sheetViews>
  <sheetFormatPr defaultColWidth="9" defaultRowHeight="13.5"/>
  <cols>
    <col min="1" max="11" width="13.625" customWidth="1"/>
    <col min="14" max="14" width="11.5"/>
  </cols>
  <sheetData>
    <row r="1" ht="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8"/>
      <c r="M1" s="18"/>
    </row>
    <row r="2" ht="25" customHeight="1" spans="1:13">
      <c r="A2" s="2"/>
      <c r="B2" s="2"/>
      <c r="C2" s="2"/>
      <c r="D2" s="2"/>
      <c r="E2" s="2"/>
      <c r="F2" s="2"/>
      <c r="G2" s="3"/>
      <c r="H2" s="3"/>
      <c r="I2" s="3"/>
      <c r="J2" s="2" t="s">
        <v>1</v>
      </c>
      <c r="K2" s="2"/>
      <c r="L2" s="18"/>
      <c r="M2" s="18"/>
    </row>
    <row r="3" ht="25" customHeight="1" spans="1:13">
      <c r="A3" s="4" t="s">
        <v>2</v>
      </c>
      <c r="B3" s="4" t="s">
        <v>3</v>
      </c>
      <c r="C3" s="4"/>
      <c r="D3" s="4"/>
      <c r="E3" s="4"/>
      <c r="F3" s="5" t="s">
        <v>4</v>
      </c>
      <c r="G3" s="6"/>
      <c r="H3" s="6"/>
      <c r="I3" s="6"/>
      <c r="J3" s="6"/>
      <c r="K3" s="19"/>
      <c r="L3" s="20" t="s">
        <v>5</v>
      </c>
      <c r="M3" s="18"/>
    </row>
    <row r="4" ht="33" customHeight="1" spans="1:13">
      <c r="A4" s="4"/>
      <c r="B4" s="4" t="s">
        <v>6</v>
      </c>
      <c r="C4" s="7"/>
      <c r="D4" s="4" t="s">
        <v>7</v>
      </c>
      <c r="E4" s="4" t="s">
        <v>8</v>
      </c>
      <c r="F4" s="8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20"/>
      <c r="M4" s="18"/>
    </row>
    <row r="5" ht="25" customHeight="1" spans="1:13">
      <c r="A5" s="4"/>
      <c r="B5" s="4" t="s">
        <v>15</v>
      </c>
      <c r="C5" s="4" t="s">
        <v>16</v>
      </c>
      <c r="D5" s="10" t="s">
        <v>15</v>
      </c>
      <c r="E5" s="10" t="s">
        <v>15</v>
      </c>
      <c r="F5" s="8"/>
      <c r="G5" s="9"/>
      <c r="H5" s="9"/>
      <c r="I5" s="9"/>
      <c r="J5" s="9"/>
      <c r="K5" s="21"/>
      <c r="L5" s="22" t="s">
        <v>17</v>
      </c>
      <c r="M5" s="18"/>
    </row>
    <row r="6" ht="25" customHeight="1" spans="1:13">
      <c r="A6" s="10" t="s">
        <v>18</v>
      </c>
      <c r="B6" s="11">
        <v>47057</v>
      </c>
      <c r="C6" s="11">
        <v>465</v>
      </c>
      <c r="D6" s="12">
        <f>B6-E6</f>
        <v>47046</v>
      </c>
      <c r="E6" s="13">
        <v>11</v>
      </c>
      <c r="F6" s="12">
        <f>G6+H6+I6+J6+K6</f>
        <v>1021145.28417658</v>
      </c>
      <c r="G6" s="14">
        <v>748985</v>
      </c>
      <c r="H6" s="14">
        <f>D6*22.75*0.15+C6</f>
        <v>161009.475</v>
      </c>
      <c r="I6" s="14">
        <v>104031</v>
      </c>
      <c r="J6" s="14">
        <f>5.619016053*E6</f>
        <v>61.809176583</v>
      </c>
      <c r="K6" s="23">
        <v>7058</v>
      </c>
      <c r="L6" s="24"/>
      <c r="M6" s="18"/>
    </row>
    <row r="7" ht="25" customHeight="1" spans="1:13">
      <c r="A7" s="15" t="s">
        <v>19</v>
      </c>
      <c r="B7" s="11">
        <v>941</v>
      </c>
      <c r="C7" s="11">
        <v>15</v>
      </c>
      <c r="D7" s="11">
        <v>941</v>
      </c>
      <c r="E7" s="13"/>
      <c r="F7" s="12">
        <v>20428</v>
      </c>
      <c r="G7" s="14">
        <f t="shared" ref="G7:G11" si="0">22.75*0.7*D7</f>
        <v>14985.425</v>
      </c>
      <c r="H7" s="14">
        <f t="shared" ref="H7:H22" si="1">22.75*0.15*D7+C7</f>
        <v>3226.1625</v>
      </c>
      <c r="I7" s="14">
        <f t="shared" ref="I7:I11" si="2">22.75*0.15*D7*0.6466</f>
        <v>2076.3376725</v>
      </c>
      <c r="J7" s="14"/>
      <c r="K7" s="23">
        <f t="shared" ref="K7:K10" si="3">ROUND(D7*0.15,0)</f>
        <v>141</v>
      </c>
      <c r="L7" s="24"/>
      <c r="M7" s="18"/>
    </row>
    <row r="8" ht="25" customHeight="1" spans="1:13">
      <c r="A8" s="15" t="s">
        <v>20</v>
      </c>
      <c r="B8" s="11">
        <v>2937</v>
      </c>
      <c r="C8" s="11">
        <v>12</v>
      </c>
      <c r="D8" s="11">
        <v>2937</v>
      </c>
      <c r="E8" s="13"/>
      <c r="F8" s="12">
        <v>63729</v>
      </c>
      <c r="G8" s="14">
        <f t="shared" si="0"/>
        <v>46771.725</v>
      </c>
      <c r="H8" s="14">
        <f t="shared" si="1"/>
        <v>10034.5125</v>
      </c>
      <c r="I8" s="14">
        <f t="shared" si="2"/>
        <v>6480.5565825</v>
      </c>
      <c r="J8" s="14"/>
      <c r="K8" s="23">
        <f t="shared" si="3"/>
        <v>441</v>
      </c>
      <c r="L8" s="24"/>
      <c r="M8" s="18"/>
    </row>
    <row r="9" ht="25" customHeight="1" spans="1:13">
      <c r="A9" s="15" t="s">
        <v>21</v>
      </c>
      <c r="B9" s="11">
        <v>2175</v>
      </c>
      <c r="C9" s="11"/>
      <c r="D9" s="11">
        <v>2175</v>
      </c>
      <c r="E9" s="13"/>
      <c r="F9" s="12">
        <v>47184</v>
      </c>
      <c r="G9" s="14">
        <f t="shared" si="0"/>
        <v>34636.875</v>
      </c>
      <c r="H9" s="14">
        <f t="shared" si="1"/>
        <v>7422.1875</v>
      </c>
      <c r="I9" s="14">
        <f t="shared" si="2"/>
        <v>4799.1864375</v>
      </c>
      <c r="J9" s="14"/>
      <c r="K9" s="23">
        <f t="shared" si="3"/>
        <v>326</v>
      </c>
      <c r="L9" s="24"/>
      <c r="M9" s="18"/>
    </row>
    <row r="10" ht="25" customHeight="1" spans="1:13">
      <c r="A10" s="15" t="s">
        <v>22</v>
      </c>
      <c r="B10" s="11">
        <v>1268</v>
      </c>
      <c r="C10" s="11"/>
      <c r="D10" s="11">
        <v>1268</v>
      </c>
      <c r="E10" s="13"/>
      <c r="F10" s="12">
        <v>27508</v>
      </c>
      <c r="G10" s="14">
        <f t="shared" si="0"/>
        <v>20192.9</v>
      </c>
      <c r="H10" s="14">
        <f t="shared" si="1"/>
        <v>4327.05</v>
      </c>
      <c r="I10" s="14">
        <f t="shared" si="2"/>
        <v>2797.87053</v>
      </c>
      <c r="J10" s="14"/>
      <c r="K10" s="23">
        <f t="shared" si="3"/>
        <v>190</v>
      </c>
      <c r="L10" s="24"/>
      <c r="M10" s="18"/>
    </row>
    <row r="11" ht="25" customHeight="1" spans="1:13">
      <c r="A11" s="15" t="s">
        <v>23</v>
      </c>
      <c r="B11" s="11">
        <v>6704</v>
      </c>
      <c r="C11" s="11">
        <v>172</v>
      </c>
      <c r="D11" s="11">
        <v>6704</v>
      </c>
      <c r="E11" s="11"/>
      <c r="F11" s="12">
        <v>145609</v>
      </c>
      <c r="G11" s="14">
        <f t="shared" si="0"/>
        <v>106761.2</v>
      </c>
      <c r="H11" s="14">
        <f t="shared" si="1"/>
        <v>23049.4</v>
      </c>
      <c r="I11" s="14">
        <f t="shared" si="2"/>
        <v>14792.52684</v>
      </c>
      <c r="J11" s="14"/>
      <c r="K11" s="23">
        <v>1006</v>
      </c>
      <c r="L11" s="24"/>
      <c r="M11" s="18"/>
    </row>
    <row r="12" ht="25" customHeight="1" spans="1:13">
      <c r="A12" s="15" t="s">
        <v>24</v>
      </c>
      <c r="B12" s="11">
        <v>14</v>
      </c>
      <c r="C12" s="11"/>
      <c r="D12" s="11">
        <v>14</v>
      </c>
      <c r="E12" s="11"/>
      <c r="F12" s="12">
        <v>304</v>
      </c>
      <c r="G12" s="14">
        <v>0</v>
      </c>
      <c r="H12" s="14">
        <f t="shared" si="1"/>
        <v>47.775</v>
      </c>
      <c r="I12" s="14">
        <v>254</v>
      </c>
      <c r="J12" s="14"/>
      <c r="K12" s="23">
        <f t="shared" ref="K12:K22" si="4">ROUND(D12*0.15,0)</f>
        <v>2</v>
      </c>
      <c r="L12" s="24"/>
      <c r="M12" s="18"/>
    </row>
    <row r="13" ht="25" customHeight="1" spans="1:13">
      <c r="A13" s="15" t="s">
        <v>25</v>
      </c>
      <c r="B13" s="11">
        <v>2627</v>
      </c>
      <c r="C13" s="11"/>
      <c r="D13" s="11">
        <v>2627</v>
      </c>
      <c r="E13" s="13"/>
      <c r="F13" s="12">
        <v>56991</v>
      </c>
      <c r="G13" s="14">
        <f t="shared" ref="G13:G22" si="5">22.75*0.7*D13</f>
        <v>41834.975</v>
      </c>
      <c r="H13" s="14">
        <f t="shared" si="1"/>
        <v>8964.6375</v>
      </c>
      <c r="I13" s="14">
        <f t="shared" ref="I13:I22" si="6">22.75*0.15*D13*0.6466</f>
        <v>5796.5346075</v>
      </c>
      <c r="J13" s="14"/>
      <c r="K13" s="23">
        <f t="shared" si="4"/>
        <v>394</v>
      </c>
      <c r="L13" s="24"/>
      <c r="M13" s="18"/>
    </row>
    <row r="14" ht="25" customHeight="1" spans="1:13">
      <c r="A14" s="15" t="s">
        <v>26</v>
      </c>
      <c r="B14" s="11">
        <v>2355</v>
      </c>
      <c r="C14" s="11"/>
      <c r="D14" s="11">
        <v>2355</v>
      </c>
      <c r="E14" s="13"/>
      <c r="F14" s="12">
        <v>51088</v>
      </c>
      <c r="G14" s="14">
        <f t="shared" si="5"/>
        <v>37503.375</v>
      </c>
      <c r="H14" s="14">
        <f t="shared" si="1"/>
        <v>8036.4375</v>
      </c>
      <c r="I14" s="14">
        <f t="shared" si="6"/>
        <v>5196.3604875</v>
      </c>
      <c r="J14" s="14"/>
      <c r="K14" s="23">
        <f t="shared" si="4"/>
        <v>353</v>
      </c>
      <c r="L14" s="24"/>
      <c r="M14" s="18"/>
    </row>
    <row r="15" ht="25" customHeight="1" spans="1:13">
      <c r="A15" s="15" t="s">
        <v>27</v>
      </c>
      <c r="B15" s="11">
        <v>6416</v>
      </c>
      <c r="C15" s="11"/>
      <c r="D15" s="11">
        <v>6405</v>
      </c>
      <c r="E15" s="13">
        <v>11</v>
      </c>
      <c r="F15" s="12">
        <v>139013</v>
      </c>
      <c r="G15" s="14">
        <f t="shared" si="5"/>
        <v>101999.625</v>
      </c>
      <c r="H15" s="14">
        <f t="shared" si="1"/>
        <v>21857.0625</v>
      </c>
      <c r="I15" s="14">
        <f t="shared" si="6"/>
        <v>14132.7766125</v>
      </c>
      <c r="J15" s="14">
        <v>62</v>
      </c>
      <c r="K15" s="23">
        <f t="shared" si="4"/>
        <v>961</v>
      </c>
      <c r="L15" s="24"/>
      <c r="M15" s="18"/>
    </row>
    <row r="16" ht="25" customHeight="1" spans="1:13">
      <c r="A16" s="15" t="s">
        <v>28</v>
      </c>
      <c r="B16" s="11">
        <v>2043</v>
      </c>
      <c r="C16" s="11"/>
      <c r="D16" s="11">
        <v>2043</v>
      </c>
      <c r="E16" s="13"/>
      <c r="F16" s="12">
        <v>44321</v>
      </c>
      <c r="G16" s="14">
        <f t="shared" si="5"/>
        <v>32534.775</v>
      </c>
      <c r="H16" s="14">
        <f t="shared" si="1"/>
        <v>6971.7375</v>
      </c>
      <c r="I16" s="14">
        <f t="shared" si="6"/>
        <v>4507.9254675</v>
      </c>
      <c r="J16" s="14"/>
      <c r="K16" s="23">
        <f t="shared" si="4"/>
        <v>306</v>
      </c>
      <c r="L16" s="24"/>
      <c r="M16" s="18"/>
    </row>
    <row r="17" ht="25" customHeight="1" spans="1:13">
      <c r="A17" s="15" t="s">
        <v>29</v>
      </c>
      <c r="B17" s="11">
        <v>4767</v>
      </c>
      <c r="C17" s="11"/>
      <c r="D17" s="11">
        <v>4767</v>
      </c>
      <c r="E17" s="13"/>
      <c r="F17" s="12">
        <v>103414</v>
      </c>
      <c r="G17" s="14">
        <f t="shared" si="5"/>
        <v>75914.475</v>
      </c>
      <c r="H17" s="14">
        <f t="shared" si="1"/>
        <v>16267.3875</v>
      </c>
      <c r="I17" s="14">
        <f t="shared" si="6"/>
        <v>10518.4927575</v>
      </c>
      <c r="J17" s="14"/>
      <c r="K17" s="23">
        <f t="shared" si="4"/>
        <v>715</v>
      </c>
      <c r="L17" s="24"/>
      <c r="M17" s="18"/>
    </row>
    <row r="18" ht="25" customHeight="1" spans="1:13">
      <c r="A18" s="15" t="s">
        <v>30</v>
      </c>
      <c r="B18" s="11">
        <v>1070</v>
      </c>
      <c r="C18" s="11"/>
      <c r="D18" s="11">
        <v>1070</v>
      </c>
      <c r="E18" s="13"/>
      <c r="F18" s="12">
        <v>23213</v>
      </c>
      <c r="G18" s="14">
        <f t="shared" si="5"/>
        <v>17039.75</v>
      </c>
      <c r="H18" s="14">
        <f t="shared" si="1"/>
        <v>3651.375</v>
      </c>
      <c r="I18" s="14">
        <f t="shared" si="6"/>
        <v>2360.979075</v>
      </c>
      <c r="J18" s="14"/>
      <c r="K18" s="23">
        <f t="shared" si="4"/>
        <v>161</v>
      </c>
      <c r="L18" s="24"/>
      <c r="M18" s="18"/>
    </row>
    <row r="19" ht="25" customHeight="1" spans="1:13">
      <c r="A19" s="15" t="s">
        <v>31</v>
      </c>
      <c r="B19" s="11">
        <v>1191</v>
      </c>
      <c r="C19" s="11">
        <v>126</v>
      </c>
      <c r="D19" s="11">
        <v>1191</v>
      </c>
      <c r="E19" s="13"/>
      <c r="F19" s="12">
        <v>25964</v>
      </c>
      <c r="G19" s="14">
        <f t="shared" si="5"/>
        <v>18966.675</v>
      </c>
      <c r="H19" s="14">
        <f t="shared" si="1"/>
        <v>4190.2875</v>
      </c>
      <c r="I19" s="14">
        <f t="shared" si="6"/>
        <v>2627.9682975</v>
      </c>
      <c r="J19" s="14"/>
      <c r="K19" s="23">
        <f t="shared" si="4"/>
        <v>179</v>
      </c>
      <c r="L19" s="24"/>
      <c r="M19" s="18"/>
    </row>
    <row r="20" ht="25" customHeight="1" spans="1:13">
      <c r="A20" s="15" t="s">
        <v>32</v>
      </c>
      <c r="B20" s="11">
        <v>833</v>
      </c>
      <c r="C20" s="11">
        <v>9</v>
      </c>
      <c r="D20" s="11">
        <v>833</v>
      </c>
      <c r="E20" s="13"/>
      <c r="F20" s="12">
        <v>18081</v>
      </c>
      <c r="G20" s="14">
        <f t="shared" si="5"/>
        <v>13265.525</v>
      </c>
      <c r="H20" s="14">
        <f t="shared" si="1"/>
        <v>2851.6125</v>
      </c>
      <c r="I20" s="14">
        <f t="shared" si="6"/>
        <v>1838.0332425</v>
      </c>
      <c r="J20" s="14"/>
      <c r="K20" s="23">
        <f t="shared" si="4"/>
        <v>125</v>
      </c>
      <c r="L20" s="24"/>
      <c r="M20" s="18"/>
    </row>
    <row r="21" ht="25" customHeight="1" spans="1:13">
      <c r="A21" s="15" t="s">
        <v>33</v>
      </c>
      <c r="B21" s="11">
        <v>811</v>
      </c>
      <c r="C21" s="11"/>
      <c r="D21" s="11">
        <v>811</v>
      </c>
      <c r="E21" s="13"/>
      <c r="F21" s="12">
        <v>17594</v>
      </c>
      <c r="G21" s="14">
        <f t="shared" si="5"/>
        <v>12915.175</v>
      </c>
      <c r="H21" s="14">
        <f t="shared" si="1"/>
        <v>2767.5375</v>
      </c>
      <c r="I21" s="14">
        <f t="shared" si="6"/>
        <v>1789.4897475</v>
      </c>
      <c r="J21" s="14"/>
      <c r="K21" s="23">
        <f t="shared" si="4"/>
        <v>122</v>
      </c>
      <c r="L21" s="24"/>
      <c r="M21" s="18"/>
    </row>
    <row r="22" ht="25" customHeight="1" spans="1:13">
      <c r="A22" s="15" t="s">
        <v>34</v>
      </c>
      <c r="B22" s="11">
        <v>10905</v>
      </c>
      <c r="C22" s="11">
        <v>131</v>
      </c>
      <c r="D22" s="11">
        <v>10905</v>
      </c>
      <c r="E22" s="13"/>
      <c r="F22" s="12">
        <v>236704</v>
      </c>
      <c r="G22" s="14">
        <f t="shared" si="5"/>
        <v>173662.125</v>
      </c>
      <c r="H22" s="14">
        <f t="shared" si="1"/>
        <v>37344.3125</v>
      </c>
      <c r="I22" s="14">
        <f t="shared" si="6"/>
        <v>24062.1278625</v>
      </c>
      <c r="J22" s="14"/>
      <c r="K22" s="23">
        <f t="shared" si="4"/>
        <v>1636</v>
      </c>
      <c r="L22" s="25"/>
      <c r="M22" s="18"/>
    </row>
    <row r="23" spans="1:13">
      <c r="A23" s="16"/>
      <c r="B23" s="2"/>
      <c r="C23" s="2"/>
      <c r="D23" s="2"/>
      <c r="E23" s="17"/>
      <c r="F23" s="3"/>
      <c r="G23" s="3"/>
      <c r="H23" s="3"/>
      <c r="I23" s="3"/>
      <c r="J23" s="3"/>
      <c r="K23" s="3"/>
      <c r="L23" s="18"/>
      <c r="M23" s="18"/>
    </row>
  </sheetData>
  <mergeCells count="14">
    <mergeCell ref="A1:K1"/>
    <mergeCell ref="J2:K2"/>
    <mergeCell ref="B3:E3"/>
    <mergeCell ref="F3:K3"/>
    <mergeCell ref="B4:C4"/>
    <mergeCell ref="A3:A5"/>
    <mergeCell ref="F4:F5"/>
    <mergeCell ref="G4:G5"/>
    <mergeCell ref="H4:H5"/>
    <mergeCell ref="I4:I5"/>
    <mergeCell ref="J4:J5"/>
    <mergeCell ref="K4:K5"/>
    <mergeCell ref="L3:L4"/>
    <mergeCell ref="L5:L22"/>
  </mergeCells>
  <pageMargins left="1.02361111111111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2022-07-28T00:40:00Z</dcterms:created>
  <dcterms:modified xsi:type="dcterms:W3CDTF">2022-09-02T09:21:53Z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5D4DDBEEC8F549CA8B63099088438DBC</vt:lpwstr>
  </property>
  <property fmtid="{D5CDD505-2E9C-101B-9397-08002B2CF9AE}" pid="3" name="KSOProductBuildVer">
    <vt:lpwstr>2052-11.1.0.12313</vt:lpwstr>
  </property>
</Properties>
</file>